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45" windowHeight="19320"/>
  </bookViews>
  <sheets>
    <sheet name="attendance" sheetId="1" r:id="rId1"/>
    <sheet name="Exam" sheetId="2" r:id="rId2"/>
  </sheets>
  <calcPr calcId="145621"/>
</workbook>
</file>

<file path=xl/calcChain.xml><?xml version="1.0" encoding="utf-8"?>
<calcChain xmlns="http://schemas.openxmlformats.org/spreadsheetml/2006/main">
  <c r="W18" i="1" l="1"/>
  <c r="W17" i="1"/>
  <c r="W16" i="1"/>
  <c r="X17" i="1" l="1"/>
  <c r="X18" i="1"/>
  <c r="X16" i="1"/>
  <c r="U8" i="1"/>
  <c r="R3" i="1"/>
  <c r="U3" i="1" s="1"/>
  <c r="R4" i="1"/>
  <c r="U4" i="1" s="1"/>
  <c r="R5" i="1"/>
  <c r="U5" i="1" s="1"/>
  <c r="R7" i="1"/>
  <c r="U7" i="1" s="1"/>
  <c r="R6" i="1"/>
  <c r="U6" i="1" s="1"/>
  <c r="R8" i="1"/>
  <c r="R9" i="1"/>
  <c r="U9" i="1" s="1"/>
  <c r="R10" i="1"/>
  <c r="U10" i="1" s="1"/>
  <c r="R13" i="1"/>
  <c r="U13" i="1" s="1"/>
  <c r="R11" i="1"/>
  <c r="U11" i="1" s="1"/>
  <c r="R12" i="1"/>
  <c r="U12" i="1" s="1"/>
  <c r="R14" i="1"/>
  <c r="U14" i="1" s="1"/>
  <c r="R2" i="1"/>
  <c r="U2" i="1" s="1"/>
  <c r="S19" i="1"/>
  <c r="S18" i="1"/>
  <c r="S17" i="1"/>
  <c r="S16" i="1"/>
  <c r="B21" i="2" l="1"/>
  <c r="B20" i="2"/>
  <c r="B19" i="2"/>
  <c r="B18" i="2"/>
</calcChain>
</file>

<file path=xl/sharedStrings.xml><?xml version="1.0" encoding="utf-8"?>
<sst xmlns="http://schemas.openxmlformats.org/spreadsheetml/2006/main" count="123" uniqueCount="72">
  <si>
    <t>학번</t>
  </si>
  <si>
    <t>B</t>
    <phoneticPr fontId="19" type="noConversion"/>
  </si>
  <si>
    <t>C</t>
    <phoneticPr fontId="19" type="noConversion"/>
  </si>
  <si>
    <t>B: 2문제 정답</t>
    <phoneticPr fontId="19" type="noConversion"/>
  </si>
  <si>
    <t>C: 1문제 이하</t>
    <phoneticPr fontId="19" type="noConversion"/>
  </si>
  <si>
    <t>공란: 미제출</t>
    <phoneticPr fontId="19" type="noConversion"/>
  </si>
  <si>
    <t>B</t>
    <phoneticPr fontId="19" type="noConversion"/>
  </si>
  <si>
    <t>C</t>
    <phoneticPr fontId="19" type="noConversion"/>
  </si>
  <si>
    <t>A: 3문제 이상 정답</t>
    <phoneticPr fontId="19" type="noConversion"/>
  </si>
  <si>
    <t xml:space="preserve">채점기준: </t>
    <phoneticPr fontId="19" type="noConversion"/>
  </si>
  <si>
    <t>그래프 문제의 경우 X,Y 축을 명확하게 표기했는가</t>
  </si>
  <si>
    <t>이론적인 설명을 제시하였는가</t>
    <phoneticPr fontId="19" type="noConversion"/>
  </si>
  <si>
    <t>현실의 사례 또는 이론에 반하는 예외적인 사례를 제시했는가</t>
    <phoneticPr fontId="19" type="noConversion"/>
  </si>
  <si>
    <t>C</t>
    <phoneticPr fontId="19" type="noConversion"/>
  </si>
  <si>
    <t>A</t>
    <phoneticPr fontId="19" type="noConversion"/>
  </si>
  <si>
    <t>B</t>
    <phoneticPr fontId="19" type="noConversion"/>
  </si>
  <si>
    <t>10/7 채점기준</t>
    <phoneticPr fontId="19" type="noConversion"/>
  </si>
  <si>
    <t>서술형 문제를 포함하여 주어진 문제를 해결했는가?</t>
    <phoneticPr fontId="19" type="noConversion"/>
  </si>
  <si>
    <t>교과서에서 배운 수요-공급곡선, 균형가격의 개념을 잘 설명하였는가?</t>
    <phoneticPr fontId="19" type="noConversion"/>
  </si>
  <si>
    <t>과제 답안을 성실하게 작성하였는가?</t>
    <phoneticPr fontId="19" type="noConversion"/>
  </si>
  <si>
    <t>Quiz</t>
    <phoneticPr fontId="19" type="noConversion"/>
  </si>
  <si>
    <t>A</t>
    <phoneticPr fontId="19" type="noConversion"/>
  </si>
  <si>
    <t>B</t>
    <phoneticPr fontId="19" type="noConversion"/>
  </si>
  <si>
    <t>Midterm</t>
    <phoneticPr fontId="19" type="noConversion"/>
  </si>
  <si>
    <t>Average</t>
    <phoneticPr fontId="19" type="noConversion"/>
  </si>
  <si>
    <t>Max</t>
    <phoneticPr fontId="19" type="noConversion"/>
  </si>
  <si>
    <t>Min</t>
    <phoneticPr fontId="19" type="noConversion"/>
  </si>
  <si>
    <t>Median</t>
    <phoneticPr fontId="19" type="noConversion"/>
  </si>
  <si>
    <t>Total Score</t>
    <phoneticPr fontId="19" type="noConversion"/>
  </si>
  <si>
    <t>9장</t>
    <phoneticPr fontId="19" type="noConversion"/>
  </si>
  <si>
    <t>A</t>
    <phoneticPr fontId="19" type="noConversion"/>
  </si>
  <si>
    <t>8장</t>
    <phoneticPr fontId="19" type="noConversion"/>
  </si>
  <si>
    <t>B</t>
    <phoneticPr fontId="19" type="noConversion"/>
  </si>
  <si>
    <t>10장</t>
    <phoneticPr fontId="19" type="noConversion"/>
  </si>
  <si>
    <t>A</t>
    <phoneticPr fontId="19" type="noConversion"/>
  </si>
  <si>
    <t>B</t>
    <phoneticPr fontId="19" type="noConversion"/>
  </si>
  <si>
    <t>11장</t>
    <phoneticPr fontId="19" type="noConversion"/>
  </si>
  <si>
    <t>A</t>
    <phoneticPr fontId="19" type="noConversion"/>
  </si>
  <si>
    <t>B</t>
    <phoneticPr fontId="19" type="noConversion"/>
  </si>
  <si>
    <t>B</t>
    <phoneticPr fontId="19" type="noConversion"/>
  </si>
  <si>
    <t>12장</t>
    <phoneticPr fontId="19" type="noConversion"/>
  </si>
  <si>
    <t>13장</t>
    <phoneticPr fontId="19" type="noConversion"/>
  </si>
  <si>
    <t>14장</t>
    <phoneticPr fontId="19" type="noConversion"/>
  </si>
  <si>
    <t>C</t>
    <phoneticPr fontId="19" type="noConversion"/>
  </si>
  <si>
    <t>A</t>
    <phoneticPr fontId="19" type="noConversion"/>
  </si>
  <si>
    <t>A</t>
    <phoneticPr fontId="19" type="noConversion"/>
  </si>
  <si>
    <t>B</t>
    <phoneticPr fontId="19" type="noConversion"/>
  </si>
  <si>
    <t>순번</t>
  </si>
  <si>
    <t>SP</t>
  </si>
  <si>
    <t>중간고사</t>
  </si>
  <si>
    <t>기말고사</t>
  </si>
  <si>
    <t>총점</t>
  </si>
  <si>
    <t>수업중</t>
  </si>
  <si>
    <t>ppt</t>
  </si>
  <si>
    <t>성적</t>
  </si>
  <si>
    <t>B+</t>
  </si>
  <si>
    <t>A</t>
  </si>
  <si>
    <t>B</t>
  </si>
  <si>
    <t>누적</t>
  </si>
  <si>
    <t>F</t>
  </si>
  <si>
    <t>C+</t>
  </si>
  <si>
    <t>기말고사 미응시, 출석미달</t>
  </si>
  <si>
    <t>단계내</t>
  </si>
  <si>
    <t>C,D,F</t>
  </si>
  <si>
    <t>성적산정</t>
  </si>
  <si>
    <t>오전, 오후반의 성적결과를 무시할 수 없음.</t>
  </si>
  <si>
    <t>다만, 주어진 총점 기준으로 오전반 학생의 경우, 오후반 성적과 비교하여 크게 벗어나지 않는 범위 내에서 최종성적을 산정함.</t>
  </si>
  <si>
    <t xml:space="preserve">채점기준: </t>
  </si>
  <si>
    <t>그래프 문제의 경우 최적점을 정확히 확인했는가, 확인한 범위내에서 그림을 정확히 그렸는가</t>
  </si>
  <si>
    <t>숙제를 열심히 하였는가</t>
  </si>
  <si>
    <t>SP 과제제출을 하였는가</t>
  </si>
  <si>
    <t>등급산정시 차상단 성적과 차별할 수 있는 근거가 있는가? (SP 참여 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</si>
</sst>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mm&quot;월&quot;\ dd&quot;일&quot;"/>
  </numFmts>
  <fonts count="23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b/>
      <sz val="18"/>
      <color theme="3"/>
      <name val="Cambria"/>
      <family val="2"/>
      <charset val="129"/>
      <scheme val="major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9C6500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1"/>
      <color theme="0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sz val="10"/>
      <color theme="1"/>
      <name val="Calibri"/>
      <family val="3"/>
      <charset val="129"/>
      <scheme val="minor"/>
    </font>
    <font>
      <sz val="8"/>
      <name val="Calibri"/>
      <family val="2"/>
      <charset val="129"/>
      <scheme val="minor"/>
    </font>
    <font>
      <b/>
      <sz val="10"/>
      <color theme="1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b/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18" fillId="0" borderId="10" xfId="0" applyFont="1" applyBorder="1" applyAlignment="1"/>
    <xf numFmtId="164" fontId="0" fillId="0" borderId="0" xfId="0" applyNumberFormat="1"/>
    <xf numFmtId="0" fontId="18" fillId="0" borderId="13" xfId="0" applyFont="1" applyBorder="1" applyAlignment="1"/>
    <xf numFmtId="1" fontId="0" fillId="0" borderId="0" xfId="0" applyNumberFormat="1"/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8" fillId="0" borderId="14" xfId="0" applyFont="1" applyBorder="1" applyAlignment="1"/>
    <xf numFmtId="0" fontId="0" fillId="0" borderId="14" xfId="0" applyBorder="1"/>
    <xf numFmtId="0" fontId="20" fillId="0" borderId="14" xfId="0" applyFont="1" applyBorder="1" applyAlignment="1"/>
    <xf numFmtId="0" fontId="18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41" fontId="0" fillId="0" borderId="0" xfId="42" applyFont="1"/>
    <xf numFmtId="41" fontId="0" fillId="0" borderId="0" xfId="0" applyNumberFormat="1"/>
    <xf numFmtId="0" fontId="0" fillId="0" borderId="0" xfId="0" applyAlignment="1"/>
    <xf numFmtId="41" fontId="0" fillId="0" borderId="0" xfId="0" applyNumberFormat="1" applyAlignment="1"/>
    <xf numFmtId="0" fontId="18" fillId="0" borderId="11" xfId="0" applyFont="1" applyBorder="1" applyAlignment="1"/>
    <xf numFmtId="0" fontId="18" fillId="0" borderId="12" xfId="0" applyFont="1" applyBorder="1" applyAlignment="1"/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showGridLines="0" tabSelected="1" workbookViewId="0">
      <selection activeCell="K11" sqref="K11"/>
    </sheetView>
  </sheetViews>
  <sheetFormatPr defaultRowHeight="15"/>
  <cols>
    <col min="2" max="2" width="11.42578125" customWidth="1"/>
    <col min="3" max="4" width="2.85546875" customWidth="1"/>
    <col min="5" max="5" width="3.28515625" bestFit="1" customWidth="1"/>
    <col min="6" max="6" width="3.5703125" bestFit="1" customWidth="1"/>
    <col min="7" max="15" width="2.85546875" customWidth="1"/>
    <col min="16" max="16" width="7.5703125" customWidth="1"/>
    <col min="17" max="17" width="6" customWidth="1"/>
    <col min="18" max="18" width="5.42578125" customWidth="1"/>
    <col min="19" max="19" width="10.7109375" customWidth="1"/>
    <col min="20" max="20" width="9.5703125" customWidth="1"/>
    <col min="21" max="21" width="7.28515625" customWidth="1"/>
    <col min="22" max="22" width="6.42578125" style="13" customWidth="1"/>
    <col min="23" max="23" width="11.5703125" customWidth="1"/>
    <col min="24" max="24" width="9.140625" customWidth="1"/>
    <col min="25" max="30" width="2.85546875" customWidth="1"/>
  </cols>
  <sheetData>
    <row r="1" spans="1:30" ht="29.25" customHeight="1">
      <c r="A1" s="7" t="s">
        <v>47</v>
      </c>
      <c r="B1" s="8"/>
      <c r="C1" s="8">
        <v>16</v>
      </c>
      <c r="D1" s="8">
        <v>23</v>
      </c>
      <c r="E1" s="8">
        <v>30</v>
      </c>
      <c r="F1" s="8">
        <v>7</v>
      </c>
      <c r="G1" s="8" t="s">
        <v>20</v>
      </c>
      <c r="H1" s="8" t="s">
        <v>31</v>
      </c>
      <c r="I1" s="8" t="s">
        <v>29</v>
      </c>
      <c r="J1" s="8" t="s">
        <v>33</v>
      </c>
      <c r="K1" s="8" t="s">
        <v>36</v>
      </c>
      <c r="L1" s="8" t="s">
        <v>40</v>
      </c>
      <c r="M1" s="8" t="s">
        <v>41</v>
      </c>
      <c r="N1" s="8" t="s">
        <v>42</v>
      </c>
      <c r="O1" s="8"/>
      <c r="P1" s="8" t="s">
        <v>52</v>
      </c>
      <c r="Q1" s="8" t="s">
        <v>53</v>
      </c>
      <c r="R1" s="5" t="s">
        <v>48</v>
      </c>
      <c r="S1" s="6" t="s">
        <v>49</v>
      </c>
      <c r="T1" s="6" t="s">
        <v>50</v>
      </c>
      <c r="U1" s="6" t="s">
        <v>51</v>
      </c>
      <c r="V1" s="11" t="s">
        <v>54</v>
      </c>
      <c r="W1" s="8"/>
      <c r="X1" s="8"/>
      <c r="Y1" s="8"/>
      <c r="Z1" s="3"/>
      <c r="AA1" s="1"/>
      <c r="AB1" s="1"/>
      <c r="AC1" s="1"/>
      <c r="AD1" s="1"/>
    </row>
    <row r="2" spans="1:30" ht="15.75" customHeight="1">
      <c r="A2" s="7">
        <v>1</v>
      </c>
      <c r="B2" s="8">
        <v>200721742</v>
      </c>
      <c r="C2" s="8" t="s">
        <v>1</v>
      </c>
      <c r="D2" s="8"/>
      <c r="E2" s="8" t="s">
        <v>15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>
        <f t="shared" ref="R2:R14" si="0">IF(P2+Q2&lt;10,P2+Q2,10)</f>
        <v>0</v>
      </c>
      <c r="S2" s="9">
        <v>99</v>
      </c>
      <c r="T2" s="8">
        <v>115</v>
      </c>
      <c r="U2" s="8">
        <f t="shared" ref="U2:U14" si="1">SUM(R2:T2)</f>
        <v>214</v>
      </c>
      <c r="V2" s="11" t="s">
        <v>56</v>
      </c>
      <c r="W2" s="8">
        <v>1</v>
      </c>
      <c r="X2" s="8"/>
      <c r="Y2" s="8"/>
      <c r="Z2" s="3"/>
      <c r="AA2" s="1"/>
      <c r="AB2" s="1"/>
      <c r="AC2" s="1"/>
      <c r="AD2" s="1"/>
    </row>
    <row r="3" spans="1:30" ht="15.75" customHeight="1">
      <c r="A3" s="7">
        <v>2</v>
      </c>
      <c r="B3" s="8">
        <v>200721772</v>
      </c>
      <c r="C3" s="8" t="s">
        <v>1</v>
      </c>
      <c r="D3" s="8"/>
      <c r="E3" s="8" t="s">
        <v>15</v>
      </c>
      <c r="F3" s="8"/>
      <c r="G3" s="8"/>
      <c r="H3" s="8"/>
      <c r="I3" s="8" t="s">
        <v>30</v>
      </c>
      <c r="J3" s="8" t="s">
        <v>34</v>
      </c>
      <c r="K3" s="8" t="s">
        <v>37</v>
      </c>
      <c r="L3" s="8"/>
      <c r="M3" s="8"/>
      <c r="N3" s="8"/>
      <c r="O3" s="8"/>
      <c r="P3" s="8"/>
      <c r="Q3" s="8"/>
      <c r="R3" s="8">
        <f t="shared" si="0"/>
        <v>0</v>
      </c>
      <c r="S3" s="9">
        <v>107</v>
      </c>
      <c r="T3" s="8">
        <v>89</v>
      </c>
      <c r="U3" s="8">
        <f t="shared" si="1"/>
        <v>196</v>
      </c>
      <c r="V3" s="11" t="s">
        <v>55</v>
      </c>
      <c r="W3" s="8">
        <v>5</v>
      </c>
      <c r="X3" s="8"/>
      <c r="Y3" s="8"/>
      <c r="Z3" s="3"/>
      <c r="AA3" s="1"/>
      <c r="AB3" s="1"/>
      <c r="AC3" s="1"/>
      <c r="AD3" s="1"/>
    </row>
    <row r="4" spans="1:30" ht="15.75" customHeight="1">
      <c r="A4" s="7">
        <v>3</v>
      </c>
      <c r="B4" s="8">
        <v>201121201</v>
      </c>
      <c r="C4" s="8" t="s">
        <v>1</v>
      </c>
      <c r="D4" s="8" t="s">
        <v>6</v>
      </c>
      <c r="E4" s="8" t="s">
        <v>15</v>
      </c>
      <c r="F4" s="8"/>
      <c r="G4" s="8"/>
      <c r="H4" s="8"/>
      <c r="I4" s="8"/>
      <c r="J4" s="8"/>
      <c r="K4" s="8"/>
      <c r="L4" s="8"/>
      <c r="M4" s="8" t="s">
        <v>39</v>
      </c>
      <c r="N4" s="8"/>
      <c r="O4" s="8"/>
      <c r="P4" s="8"/>
      <c r="Q4" s="8"/>
      <c r="R4" s="8">
        <f t="shared" si="0"/>
        <v>0</v>
      </c>
      <c r="S4" s="9">
        <v>84</v>
      </c>
      <c r="T4" s="8">
        <v>86</v>
      </c>
      <c r="U4" s="8">
        <f t="shared" si="1"/>
        <v>170</v>
      </c>
      <c r="V4" s="11" t="s">
        <v>57</v>
      </c>
      <c r="W4" s="8">
        <v>8</v>
      </c>
      <c r="X4" s="8"/>
      <c r="Y4" s="8"/>
      <c r="Z4" s="3"/>
      <c r="AA4" s="1"/>
      <c r="AB4" s="1"/>
      <c r="AC4" s="1"/>
      <c r="AD4" s="1"/>
    </row>
    <row r="5" spans="1:30" ht="15.75" customHeight="1">
      <c r="A5" s="7">
        <v>4</v>
      </c>
      <c r="B5" s="8">
        <v>201221562</v>
      </c>
      <c r="C5" s="8" t="s">
        <v>1</v>
      </c>
      <c r="D5" s="8" t="s">
        <v>7</v>
      </c>
      <c r="E5" s="8" t="s">
        <v>15</v>
      </c>
      <c r="F5" s="8" t="s">
        <v>15</v>
      </c>
      <c r="G5" s="8" t="s">
        <v>22</v>
      </c>
      <c r="H5" s="8" t="s">
        <v>34</v>
      </c>
      <c r="I5" s="8"/>
      <c r="J5" s="8" t="s">
        <v>35</v>
      </c>
      <c r="K5" s="8"/>
      <c r="L5" s="8"/>
      <c r="M5" s="8" t="s">
        <v>43</v>
      </c>
      <c r="N5" s="8"/>
      <c r="O5" s="8"/>
      <c r="P5" s="8"/>
      <c r="Q5" s="8"/>
      <c r="R5" s="8">
        <f t="shared" si="0"/>
        <v>0</v>
      </c>
      <c r="S5" s="9">
        <v>52</v>
      </c>
      <c r="T5" s="8">
        <v>59</v>
      </c>
      <c r="U5" s="8">
        <f t="shared" si="1"/>
        <v>111</v>
      </c>
      <c r="V5" s="11" t="s">
        <v>60</v>
      </c>
      <c r="W5" s="8">
        <v>12</v>
      </c>
      <c r="X5" s="8"/>
      <c r="Y5" s="8"/>
      <c r="Z5" s="3"/>
      <c r="AA5" s="1"/>
      <c r="AB5" s="1"/>
      <c r="AC5" s="1"/>
      <c r="AD5" s="1"/>
    </row>
    <row r="6" spans="1:30" ht="15.75" customHeight="1">
      <c r="A6" s="7">
        <v>5</v>
      </c>
      <c r="B6" s="8">
        <v>200921218</v>
      </c>
      <c r="C6" s="8" t="s">
        <v>2</v>
      </c>
      <c r="D6" s="8" t="s">
        <v>7</v>
      </c>
      <c r="E6" s="8" t="s">
        <v>14</v>
      </c>
      <c r="F6" s="8" t="s">
        <v>15</v>
      </c>
      <c r="G6" s="8" t="s">
        <v>21</v>
      </c>
      <c r="H6" s="8"/>
      <c r="I6" s="8"/>
      <c r="J6" s="8" t="s">
        <v>34</v>
      </c>
      <c r="K6" s="8" t="s">
        <v>45</v>
      </c>
      <c r="L6" s="8"/>
      <c r="M6" s="8" t="s">
        <v>39</v>
      </c>
      <c r="N6" s="8"/>
      <c r="O6" s="8"/>
      <c r="P6" s="8">
        <v>10</v>
      </c>
      <c r="Q6" s="8"/>
      <c r="R6" s="8">
        <f t="shared" si="0"/>
        <v>10</v>
      </c>
      <c r="S6" s="9">
        <v>86</v>
      </c>
      <c r="T6" s="8">
        <v>93</v>
      </c>
      <c r="U6" s="8">
        <f t="shared" si="1"/>
        <v>189</v>
      </c>
      <c r="V6" s="11" t="s">
        <v>55</v>
      </c>
      <c r="W6" s="8">
        <v>6</v>
      </c>
      <c r="X6" s="8"/>
      <c r="Y6" s="8"/>
      <c r="Z6" s="3"/>
      <c r="AA6" s="1"/>
      <c r="AB6" s="1"/>
      <c r="AC6" s="1"/>
      <c r="AD6" s="1"/>
    </row>
    <row r="7" spans="1:30" ht="15.75" customHeight="1">
      <c r="A7" s="7">
        <v>6</v>
      </c>
      <c r="B7" s="8">
        <v>201221968</v>
      </c>
      <c r="C7" s="8"/>
      <c r="D7" s="8"/>
      <c r="E7" s="8"/>
      <c r="F7" s="8"/>
      <c r="G7" s="8" t="s">
        <v>21</v>
      </c>
      <c r="H7" s="8"/>
      <c r="I7" s="8"/>
      <c r="J7" s="8"/>
      <c r="K7" s="8"/>
      <c r="L7" s="8"/>
      <c r="M7" s="8"/>
      <c r="N7" s="8"/>
      <c r="O7" s="8"/>
      <c r="P7" s="8"/>
      <c r="Q7" s="8"/>
      <c r="R7" s="8">
        <f t="shared" si="0"/>
        <v>0</v>
      </c>
      <c r="S7" s="9">
        <v>55</v>
      </c>
      <c r="T7" s="8">
        <v>65</v>
      </c>
      <c r="U7" s="8">
        <f t="shared" si="1"/>
        <v>120</v>
      </c>
      <c r="V7" s="11" t="s">
        <v>60</v>
      </c>
      <c r="W7" s="8">
        <v>11</v>
      </c>
      <c r="X7" s="8"/>
      <c r="Y7" s="8"/>
      <c r="Z7" s="3"/>
      <c r="AA7" s="1"/>
      <c r="AB7" s="1"/>
      <c r="AC7" s="1"/>
      <c r="AD7" s="1"/>
    </row>
    <row r="8" spans="1:30" ht="15.75" customHeight="1">
      <c r="A8" s="7">
        <v>7</v>
      </c>
      <c r="B8" s="8">
        <v>201020947</v>
      </c>
      <c r="C8" s="8" t="s">
        <v>2</v>
      </c>
      <c r="D8" s="8" t="s">
        <v>7</v>
      </c>
      <c r="E8" s="8"/>
      <c r="F8" s="10"/>
      <c r="G8" s="8"/>
      <c r="H8" s="8"/>
      <c r="I8" s="8"/>
      <c r="J8" s="8" t="s">
        <v>38</v>
      </c>
      <c r="K8" s="8" t="s">
        <v>46</v>
      </c>
      <c r="L8" s="8"/>
      <c r="M8" s="8" t="s">
        <v>44</v>
      </c>
      <c r="N8" s="8"/>
      <c r="O8" s="8"/>
      <c r="P8" s="8"/>
      <c r="Q8" s="8"/>
      <c r="R8" s="8">
        <f t="shared" si="0"/>
        <v>0</v>
      </c>
      <c r="S8" s="9">
        <v>79</v>
      </c>
      <c r="T8" s="8">
        <v>118</v>
      </c>
      <c r="U8" s="8">
        <f t="shared" si="1"/>
        <v>197</v>
      </c>
      <c r="V8" s="11" t="s">
        <v>55</v>
      </c>
      <c r="W8" s="8">
        <v>4</v>
      </c>
      <c r="X8" s="8"/>
      <c r="Y8" s="8"/>
      <c r="Z8" s="3"/>
      <c r="AA8" s="1"/>
      <c r="AB8" s="1"/>
      <c r="AC8" s="1"/>
      <c r="AD8" s="1"/>
    </row>
    <row r="9" spans="1:30" ht="15.75" customHeight="1">
      <c r="A9" s="7">
        <v>8</v>
      </c>
      <c r="B9" s="8">
        <v>201020974</v>
      </c>
      <c r="C9" s="8" t="s">
        <v>2</v>
      </c>
      <c r="D9" s="8" t="s">
        <v>7</v>
      </c>
      <c r="E9" s="8" t="s">
        <v>14</v>
      </c>
      <c r="F9" s="8" t="s">
        <v>13</v>
      </c>
      <c r="G9" s="8" t="s">
        <v>21</v>
      </c>
      <c r="H9" s="8" t="s">
        <v>32</v>
      </c>
      <c r="I9" s="8" t="s">
        <v>34</v>
      </c>
      <c r="J9" s="8" t="s">
        <v>38</v>
      </c>
      <c r="K9" s="8" t="s">
        <v>39</v>
      </c>
      <c r="L9" s="8"/>
      <c r="M9" s="8" t="s">
        <v>44</v>
      </c>
      <c r="N9" s="8"/>
      <c r="O9" s="8"/>
      <c r="P9" s="8">
        <v>4</v>
      </c>
      <c r="Q9" s="8"/>
      <c r="R9" s="8">
        <f t="shared" si="0"/>
        <v>4</v>
      </c>
      <c r="S9" s="9">
        <v>93</v>
      </c>
      <c r="T9" s="8">
        <v>111</v>
      </c>
      <c r="U9" s="8">
        <f t="shared" si="1"/>
        <v>208</v>
      </c>
      <c r="V9" s="11" t="s">
        <v>56</v>
      </c>
      <c r="W9" s="8">
        <v>3</v>
      </c>
      <c r="X9" s="8"/>
      <c r="Y9" s="8"/>
      <c r="Z9" s="3"/>
      <c r="AA9" s="1"/>
      <c r="AB9" s="1"/>
      <c r="AC9" s="1"/>
      <c r="AD9" s="1"/>
    </row>
    <row r="10" spans="1:30" ht="15.75" customHeight="1">
      <c r="A10" s="7">
        <v>9</v>
      </c>
      <c r="B10" s="8">
        <v>200821094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f t="shared" si="0"/>
        <v>0</v>
      </c>
      <c r="S10" s="9">
        <v>72</v>
      </c>
      <c r="T10" s="8"/>
      <c r="U10" s="8">
        <f t="shared" si="1"/>
        <v>72</v>
      </c>
      <c r="V10" s="12" t="s">
        <v>59</v>
      </c>
      <c r="W10" s="8">
        <v>13</v>
      </c>
      <c r="X10" s="8"/>
      <c r="Y10" s="8"/>
      <c r="Z10" s="3"/>
      <c r="AA10" s="1"/>
      <c r="AB10" s="1"/>
      <c r="AC10" s="1"/>
      <c r="AD10" s="1"/>
    </row>
    <row r="11" spans="1:30" ht="15.75" customHeight="1">
      <c r="A11" s="7">
        <v>10</v>
      </c>
      <c r="B11" s="8">
        <v>201122934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1</v>
      </c>
      <c r="Q11" s="8"/>
      <c r="R11" s="8">
        <f t="shared" si="0"/>
        <v>1</v>
      </c>
      <c r="S11" s="9">
        <v>66.5</v>
      </c>
      <c r="T11" s="8">
        <v>69</v>
      </c>
      <c r="U11" s="8">
        <f t="shared" si="1"/>
        <v>136.5</v>
      </c>
      <c r="V11" s="11" t="s">
        <v>57</v>
      </c>
      <c r="W11" s="8">
        <v>9</v>
      </c>
      <c r="X11" s="8"/>
      <c r="Y11" s="8"/>
      <c r="Z11" s="3"/>
      <c r="AA11" s="1"/>
      <c r="AB11" s="1"/>
      <c r="AC11" s="1"/>
      <c r="AD11" s="1"/>
    </row>
    <row r="12" spans="1:30" ht="15.75" customHeight="1">
      <c r="A12" s="7">
        <v>11</v>
      </c>
      <c r="B12" s="8">
        <v>201122939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v>3</v>
      </c>
      <c r="Q12" s="8"/>
      <c r="R12" s="8">
        <f t="shared" si="0"/>
        <v>3</v>
      </c>
      <c r="S12" s="9">
        <v>77</v>
      </c>
      <c r="T12" s="8">
        <v>93</v>
      </c>
      <c r="U12" s="8">
        <f t="shared" si="1"/>
        <v>173</v>
      </c>
      <c r="V12" s="11" t="s">
        <v>57</v>
      </c>
      <c r="W12" s="8">
        <v>7</v>
      </c>
      <c r="X12" s="8"/>
      <c r="Y12" s="8"/>
      <c r="Z12" s="3"/>
      <c r="AA12" s="1"/>
      <c r="AB12" s="1"/>
      <c r="AC12" s="1"/>
      <c r="AD12" s="1"/>
    </row>
    <row r="13" spans="1:30" ht="15.75" customHeight="1">
      <c r="A13" s="7">
        <v>12</v>
      </c>
      <c r="B13" s="8">
        <v>201321822</v>
      </c>
      <c r="C13" s="8" t="s">
        <v>6</v>
      </c>
      <c r="D13" s="8" t="s">
        <v>6</v>
      </c>
      <c r="E13" s="8" t="s">
        <v>15</v>
      </c>
      <c r="F13" s="8" t="s">
        <v>14</v>
      </c>
      <c r="G13" s="8" t="s">
        <v>21</v>
      </c>
      <c r="H13" s="8" t="s">
        <v>30</v>
      </c>
      <c r="I13" s="8"/>
      <c r="J13" s="8"/>
      <c r="K13" s="8"/>
      <c r="L13" s="8"/>
      <c r="M13" s="8"/>
      <c r="N13" s="8"/>
      <c r="O13" s="8"/>
      <c r="P13" s="8"/>
      <c r="Q13" s="8"/>
      <c r="R13" s="8">
        <f t="shared" si="0"/>
        <v>0</v>
      </c>
      <c r="S13" s="9">
        <v>97</v>
      </c>
      <c r="T13" s="8">
        <v>115</v>
      </c>
      <c r="U13" s="8">
        <f t="shared" si="1"/>
        <v>212</v>
      </c>
      <c r="V13" s="11" t="s">
        <v>56</v>
      </c>
      <c r="W13" s="8">
        <v>2</v>
      </c>
      <c r="X13" s="8"/>
      <c r="Y13" s="8"/>
      <c r="Z13" s="3"/>
      <c r="AA13" s="1"/>
      <c r="AB13" s="1"/>
      <c r="AC13" s="1"/>
      <c r="AD13" s="1"/>
    </row>
    <row r="14" spans="1:30" ht="15.75" customHeight="1">
      <c r="A14" s="7">
        <v>13</v>
      </c>
      <c r="B14" s="8">
        <v>201321969</v>
      </c>
      <c r="C14" s="8" t="s">
        <v>13</v>
      </c>
      <c r="D14" s="8" t="s">
        <v>13</v>
      </c>
      <c r="E14" s="8" t="s">
        <v>13</v>
      </c>
      <c r="F14" s="8" t="s">
        <v>13</v>
      </c>
      <c r="G14" s="8" t="s">
        <v>21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f t="shared" si="0"/>
        <v>0</v>
      </c>
      <c r="S14" s="9">
        <v>94</v>
      </c>
      <c r="T14" s="8">
        <v>34</v>
      </c>
      <c r="U14" s="8">
        <f t="shared" si="1"/>
        <v>128</v>
      </c>
      <c r="V14" s="12" t="s">
        <v>59</v>
      </c>
      <c r="W14" s="8">
        <v>10</v>
      </c>
      <c r="X14" s="8"/>
      <c r="Y14" s="8"/>
      <c r="Z14" s="3"/>
      <c r="AA14" s="1"/>
      <c r="AB14" s="1"/>
      <c r="AC14" s="1"/>
      <c r="AD14" s="1"/>
    </row>
    <row r="15" spans="1:30">
      <c r="C15" t="s">
        <v>8</v>
      </c>
      <c r="W15" t="s">
        <v>58</v>
      </c>
      <c r="X15" t="s">
        <v>62</v>
      </c>
    </row>
    <row r="16" spans="1:30">
      <c r="C16" t="s">
        <v>3</v>
      </c>
      <c r="O16" t="s">
        <v>24</v>
      </c>
      <c r="R16" s="4"/>
      <c r="S16">
        <f>AVERAGE(S2:S14)</f>
        <v>81.65384615384616</v>
      </c>
      <c r="V16" s="13" t="s">
        <v>56</v>
      </c>
      <c r="W16" s="16">
        <f>CEILING(13*0.4,1)</f>
        <v>6</v>
      </c>
      <c r="X16" s="18">
        <f>W16</f>
        <v>6</v>
      </c>
    </row>
    <row r="17" spans="1:25">
      <c r="C17" t="s">
        <v>4</v>
      </c>
      <c r="O17" t="s">
        <v>25</v>
      </c>
      <c r="R17" s="4"/>
      <c r="S17">
        <f>MAX(S2:S14)</f>
        <v>107</v>
      </c>
      <c r="V17" s="13" t="s">
        <v>57</v>
      </c>
      <c r="W17" s="16">
        <f>CEILING(13*0.9,1)</f>
        <v>12</v>
      </c>
      <c r="X17" s="19">
        <f>W17-W16</f>
        <v>6</v>
      </c>
    </row>
    <row r="18" spans="1:25">
      <c r="C18" t="s">
        <v>5</v>
      </c>
      <c r="O18" t="s">
        <v>26</v>
      </c>
      <c r="R18" s="4"/>
      <c r="S18">
        <f>MIN(S2:S14)</f>
        <v>52</v>
      </c>
      <c r="V18" s="13" t="s">
        <v>63</v>
      </c>
      <c r="W18" s="17">
        <f>13</f>
        <v>13</v>
      </c>
      <c r="X18" s="19">
        <f>W18-W17</f>
        <v>1</v>
      </c>
    </row>
    <row r="19" spans="1:25">
      <c r="O19" t="s">
        <v>27</v>
      </c>
      <c r="R19" s="4"/>
      <c r="S19">
        <f>MEDIAN(S2:S14)</f>
        <v>84</v>
      </c>
      <c r="V19" s="14" t="s">
        <v>59</v>
      </c>
      <c r="W19" s="15" t="s">
        <v>61</v>
      </c>
      <c r="X19" s="15"/>
      <c r="Y19" s="15"/>
    </row>
    <row r="21" spans="1:25">
      <c r="A21" t="s">
        <v>49</v>
      </c>
    </row>
    <row r="22" spans="1:25">
      <c r="B22" t="s">
        <v>9</v>
      </c>
      <c r="C22" t="s">
        <v>10</v>
      </c>
    </row>
    <row r="23" spans="1:25">
      <c r="C23" t="s">
        <v>11</v>
      </c>
    </row>
    <row r="24" spans="1:25">
      <c r="C24" t="s">
        <v>12</v>
      </c>
    </row>
    <row r="26" spans="1:25">
      <c r="B26" s="2" t="s">
        <v>16</v>
      </c>
      <c r="D26" t="s">
        <v>17</v>
      </c>
    </row>
    <row r="27" spans="1:25">
      <c r="D27" t="s">
        <v>18</v>
      </c>
    </row>
    <row r="28" spans="1:25">
      <c r="D28" t="s">
        <v>19</v>
      </c>
    </row>
    <row r="30" spans="1:25">
      <c r="A30" t="s">
        <v>50</v>
      </c>
    </row>
    <row r="31" spans="1:25">
      <c r="B31" t="s">
        <v>67</v>
      </c>
      <c r="C31" t="s">
        <v>68</v>
      </c>
    </row>
    <row r="32" spans="1:25">
      <c r="C32" t="s">
        <v>69</v>
      </c>
    </row>
    <row r="33" spans="1:3">
      <c r="C33" t="s">
        <v>70</v>
      </c>
    </row>
    <row r="35" spans="1:3">
      <c r="A35" t="s">
        <v>64</v>
      </c>
      <c r="B35" t="s">
        <v>71</v>
      </c>
    </row>
    <row r="36" spans="1:3">
      <c r="B36" t="s">
        <v>65</v>
      </c>
    </row>
    <row r="37" spans="1:3">
      <c r="B37" t="s">
        <v>66</v>
      </c>
    </row>
  </sheetData>
  <sortState ref="A2:X14">
    <sortCondition ref="A2:A14"/>
  </sortState>
  <phoneticPr fontId="19" type="noConversion"/>
  <pageMargins left="0.75" right="0.75" top="1" bottom="1" header="0.5" footer="0.5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3" sqref="A3:B22"/>
    </sheetView>
  </sheetViews>
  <sheetFormatPr defaultRowHeight="15"/>
  <sheetData>
    <row r="1" spans="1:2">
      <c r="A1" s="20" t="s">
        <v>0</v>
      </c>
    </row>
    <row r="2" spans="1:2">
      <c r="A2" s="21"/>
      <c r="B2" t="s">
        <v>23</v>
      </c>
    </row>
    <row r="3" spans="1:2">
      <c r="A3" s="1">
        <v>200721742</v>
      </c>
      <c r="B3">
        <v>99</v>
      </c>
    </row>
    <row r="4" spans="1:2">
      <c r="A4" s="1">
        <v>200721772</v>
      </c>
      <c r="B4">
        <v>107</v>
      </c>
    </row>
    <row r="5" spans="1:2">
      <c r="A5" s="1">
        <v>201121201</v>
      </c>
      <c r="B5">
        <v>84</v>
      </c>
    </row>
    <row r="6" spans="1:2">
      <c r="A6" s="1">
        <v>201221562</v>
      </c>
      <c r="B6">
        <v>52</v>
      </c>
    </row>
    <row r="7" spans="1:2">
      <c r="A7" s="1">
        <v>201221968</v>
      </c>
      <c r="B7">
        <v>55</v>
      </c>
    </row>
    <row r="8" spans="1:2">
      <c r="A8" s="1">
        <v>200921218</v>
      </c>
      <c r="B8">
        <v>86</v>
      </c>
    </row>
    <row r="9" spans="1:2">
      <c r="A9" s="1">
        <v>201020947</v>
      </c>
      <c r="B9">
        <v>79</v>
      </c>
    </row>
    <row r="10" spans="1:2">
      <c r="A10" s="1">
        <v>201020974</v>
      </c>
      <c r="B10">
        <v>93</v>
      </c>
    </row>
    <row r="11" spans="1:2">
      <c r="A11" s="1">
        <v>200821094</v>
      </c>
      <c r="B11">
        <v>72</v>
      </c>
    </row>
    <row r="12" spans="1:2">
      <c r="A12" s="1">
        <v>201321822</v>
      </c>
      <c r="B12">
        <v>97</v>
      </c>
    </row>
    <row r="13" spans="1:2">
      <c r="A13" s="1">
        <v>201122934</v>
      </c>
      <c r="B13">
        <v>66.5</v>
      </c>
    </row>
    <row r="14" spans="1:2">
      <c r="A14" s="1">
        <v>201122939</v>
      </c>
      <c r="B14">
        <v>77</v>
      </c>
    </row>
    <row r="15" spans="1:2">
      <c r="A15" s="1">
        <v>201321873</v>
      </c>
    </row>
    <row r="16" spans="1:2">
      <c r="A16" s="1">
        <v>201321969</v>
      </c>
      <c r="B16">
        <v>94</v>
      </c>
    </row>
    <row r="18" spans="1:2">
      <c r="A18" t="s">
        <v>24</v>
      </c>
      <c r="B18">
        <f>AVERAGE(B3:B14,B16)</f>
        <v>81.65384615384616</v>
      </c>
    </row>
    <row r="19" spans="1:2">
      <c r="A19" t="s">
        <v>25</v>
      </c>
      <c r="B19">
        <f>MAX(B3:B16)</f>
        <v>107</v>
      </c>
    </row>
    <row r="20" spans="1:2">
      <c r="A20" t="s">
        <v>26</v>
      </c>
      <c r="B20">
        <f>MIN(B3:B16)</f>
        <v>52</v>
      </c>
    </row>
    <row r="21" spans="1:2">
      <c r="A21" t="s">
        <v>27</v>
      </c>
      <c r="B21">
        <f>MEDIAN(B16,B3:B14)</f>
        <v>84</v>
      </c>
    </row>
    <row r="22" spans="1:2">
      <c r="A22" t="s">
        <v>28</v>
      </c>
      <c r="B22">
        <v>129</v>
      </c>
    </row>
  </sheetData>
  <mergeCells count="1">
    <mergeCell ref="A1:A2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attendance</vt:lpstr>
      <vt:lpstr>Exam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suduk</dc:creator>
  <cp:lastModifiedBy>suduk</cp:lastModifiedBy>
  <cp:lastPrinted>2013-09-08T23:15:05Z</cp:lastPrinted>
  <dcterms:created xsi:type="dcterms:W3CDTF">2013-09-08T23:12:35Z</dcterms:created>
  <dcterms:modified xsi:type="dcterms:W3CDTF">2013-12-18T15:07:56Z</dcterms:modified>
</cp:coreProperties>
</file>